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nt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DD/MM"/>
  </numFmts>
  <fonts count="7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808080"/>
      <sz val="9"/>
    </font>
    <font>
      <b val="1"/>
    </font>
    <font>
      <b val="1"/>
      <color rgb="00FFFFFF"/>
      <sz val="11"/>
    </font>
    <font>
      <b val="1"/>
      <color rgb="00FFFFFF"/>
      <sz val="8"/>
    </font>
    <font>
      <i val="1"/>
      <color rgb="00404040"/>
      <sz val="10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4E79"/>
      </patternFill>
    </fill>
  </fills>
  <borders count="3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hair">
        <color rgb="00D9D9D9"/>
      </left>
      <right style="hair">
        <color rgb="00D9D9D9"/>
      </right>
      <top style="hair">
        <color rgb="00D9D9D9"/>
      </top>
      <bottom style="hair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0" fillId="2" borderId="1" applyAlignment="1" pivotButton="0" quotePrefix="0" xfId="0">
      <alignment horizontal="center"/>
    </xf>
    <xf numFmtId="0" fontId="4" fillId="3" borderId="1" applyAlignment="1" pivotButton="0" quotePrefix="0" xfId="0">
      <alignment horizontal="center" wrapText="1"/>
    </xf>
    <xf numFmtId="166" fontId="5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2" borderId="1" pivotButton="0" quotePrefix="0" xfId="0"/>
    <xf numFmtId="0" fontId="0" fillId="2" borderId="1" applyAlignment="1" pivotButton="0" quotePrefix="0" xfId="0">
      <alignment horizontal="center"/>
    </xf>
    <xf numFmtId="165" fontId="0" fillId="0" borderId="1" applyAlignment="1" pivotButton="0" quotePrefix="0" xfId="0">
      <alignment horizontal="center"/>
    </xf>
    <xf numFmtId="9" fontId="0" fillId="2" borderId="1" applyAlignment="1" pivotButton="0" quotePrefix="0" xfId="0">
      <alignment horizontal="center"/>
    </xf>
    <xf numFmtId="0" fontId="0" fillId="0" borderId="2" pivotButton="0" quotePrefix="0" xfId="0"/>
    <xf numFmtId="0" fontId="6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4A9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X3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34" customWidth="1" min="3" max="3"/>
    <col width="20" customWidth="1" min="4" max="4"/>
    <col width="10" customWidth="1" min="5" max="5"/>
    <col width="13" customWidth="1" min="6" max="6"/>
    <col width="13" customWidth="1" min="7" max="7"/>
    <col width="12" customWidth="1" min="8" max="8"/>
    <col width="4.6" customWidth="1" min="9" max="9"/>
    <col width="4.6" customWidth="1" min="10" max="10"/>
    <col width="4.6" customWidth="1" min="11" max="11"/>
    <col width="4.6" customWidth="1" min="12" max="12"/>
    <col width="4.6" customWidth="1" min="13" max="13"/>
    <col width="4.6" customWidth="1" min="14" max="14"/>
    <col width="4.6" customWidth="1" min="15" max="15"/>
    <col width="4.6" customWidth="1" min="16" max="16"/>
    <col width="4.6" customWidth="1" min="17" max="17"/>
    <col width="4.6" customWidth="1" min="18" max="18"/>
    <col width="4.6" customWidth="1" min="19" max="19"/>
    <col width="4.6" customWidth="1" min="20" max="20"/>
    <col width="4.6" customWidth="1" min="21" max="21"/>
    <col width="4.6" customWidth="1" min="22" max="22"/>
    <col width="4.6" customWidth="1" min="23" max="23"/>
    <col width="4.6" customWidth="1" min="24" max="24"/>
  </cols>
  <sheetData>
    <row r="2">
      <c r="B2" s="1" t="inlineStr">
        <is>
          <t>DIAGRAMME DE GANTT</t>
        </is>
      </c>
    </row>
    <row r="3">
      <c r="B3" s="2" t="inlineStr">
        <is>
          <t>Saisissez la date de début, les tâches et leur durée. Les barres se dessinent automatiquement.</t>
        </is>
      </c>
    </row>
    <row r="5">
      <c r="B5" s="3" t="inlineStr">
        <is>
          <t>Date de début du projet</t>
        </is>
      </c>
      <c r="E5" s="4" t="n">
        <v>46272</v>
      </c>
    </row>
    <row r="8">
      <c r="B8" s="5" t="inlineStr">
        <is>
          <t>N°</t>
        </is>
      </c>
      <c r="C8" s="5" t="inlineStr">
        <is>
          <t>Tâche</t>
        </is>
      </c>
      <c r="D8" s="5" t="inlineStr">
        <is>
          <t>Responsable</t>
        </is>
      </c>
      <c r="E8" s="5" t="inlineStr">
        <is>
          <t>Durée (j)</t>
        </is>
      </c>
      <c r="F8" s="5" t="inlineStr">
        <is>
          <t>Début</t>
        </is>
      </c>
      <c r="G8" s="5" t="inlineStr">
        <is>
          <t>Fin</t>
        </is>
      </c>
      <c r="H8" s="5" t="inlineStr">
        <is>
          <t>Avancement</t>
        </is>
      </c>
      <c r="I8" s="6">
        <f>$E$5+0</f>
        <v/>
      </c>
      <c r="J8" s="6">
        <f>$E$5+7</f>
        <v/>
      </c>
      <c r="K8" s="6">
        <f>$E$5+14</f>
        <v/>
      </c>
      <c r="L8" s="6">
        <f>$E$5+21</f>
        <v/>
      </c>
      <c r="M8" s="6">
        <f>$E$5+28</f>
        <v/>
      </c>
      <c r="N8" s="6">
        <f>$E$5+35</f>
        <v/>
      </c>
      <c r="O8" s="6">
        <f>$E$5+42</f>
        <v/>
      </c>
      <c r="P8" s="6">
        <f>$E$5+49</f>
        <v/>
      </c>
      <c r="Q8" s="6">
        <f>$E$5+56</f>
        <v/>
      </c>
      <c r="R8" s="6">
        <f>$E$5+63</f>
        <v/>
      </c>
      <c r="S8" s="6">
        <f>$E$5+70</f>
        <v/>
      </c>
      <c r="T8" s="6">
        <f>$E$5+77</f>
        <v/>
      </c>
      <c r="U8" s="6">
        <f>$E$5+84</f>
        <v/>
      </c>
      <c r="V8" s="6">
        <f>$E$5+91</f>
        <v/>
      </c>
      <c r="W8" s="6">
        <f>$E$5+98</f>
        <v/>
      </c>
      <c r="X8" s="6">
        <f>$E$5+105</f>
        <v/>
      </c>
    </row>
    <row r="9">
      <c r="B9" s="7">
        <f>IF(C9="","",1)</f>
        <v/>
      </c>
      <c r="C9" s="8" t="inlineStr">
        <is>
          <t>Cadrage du projet</t>
        </is>
      </c>
      <c r="D9" s="8" t="inlineStr">
        <is>
          <t>Chef de projet</t>
        </is>
      </c>
      <c r="E9" s="9" t="n">
        <v>7</v>
      </c>
      <c r="F9" s="10">
        <f>IF(C9="","",$E$5)</f>
        <v/>
      </c>
      <c r="G9" s="10">
        <f>IF(C9="","",F9+E9-1)</f>
        <v/>
      </c>
      <c r="H9" s="11" t="n">
        <v>1</v>
      </c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</row>
    <row r="10">
      <c r="B10" s="7">
        <f>IF(C10="","",2)</f>
        <v/>
      </c>
      <c r="C10" s="8" t="inlineStr">
        <is>
          <t>Analyse des besoins</t>
        </is>
      </c>
      <c r="D10" s="8" t="inlineStr">
        <is>
          <t>Métier</t>
        </is>
      </c>
      <c r="E10" s="9" t="n">
        <v>14</v>
      </c>
      <c r="F10" s="10">
        <f>IF(C10="","",IF(G9="",$E$5,G9+1))</f>
        <v/>
      </c>
      <c r="G10" s="10">
        <f>IF(C10="","",F10+E10-1)</f>
        <v/>
      </c>
      <c r="H10" s="11" t="n">
        <v>1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</row>
    <row r="11">
      <c r="B11" s="7">
        <f>IF(C11="","",3)</f>
        <v/>
      </c>
      <c r="C11" s="8" t="inlineStr">
        <is>
          <t>Conception</t>
        </is>
      </c>
      <c r="D11" s="8" t="inlineStr">
        <is>
          <t>Équipe technique</t>
        </is>
      </c>
      <c r="E11" s="9" t="n">
        <v>21</v>
      </c>
      <c r="F11" s="10">
        <f>IF(C11="","",IF(G10="",$E$5,G10+1))</f>
        <v/>
      </c>
      <c r="G11" s="10">
        <f>IF(C11="","",F11+E11-1)</f>
        <v/>
      </c>
      <c r="H11" s="11" t="n">
        <v>0.6</v>
      </c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</row>
    <row r="12">
      <c r="B12" s="7">
        <f>IF(C12="","",4)</f>
        <v/>
      </c>
      <c r="C12" s="8" t="inlineStr">
        <is>
          <t>Développement</t>
        </is>
      </c>
      <c r="D12" s="8" t="inlineStr">
        <is>
          <t>Équipe technique</t>
        </is>
      </c>
      <c r="E12" s="9" t="n">
        <v>35</v>
      </c>
      <c r="F12" s="10">
        <f>IF(C12="","",IF(G11="",$E$5,G11+1))</f>
        <v/>
      </c>
      <c r="G12" s="10">
        <f>IF(C12="","",F12+E12-1)</f>
        <v/>
      </c>
      <c r="H12" s="11" t="n">
        <v>0.2</v>
      </c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</row>
    <row r="13">
      <c r="B13" s="7">
        <f>IF(C13="","",5)</f>
        <v/>
      </c>
      <c r="C13" s="8" t="inlineStr">
        <is>
          <t>Tests et recette</t>
        </is>
      </c>
      <c r="D13" s="8" t="inlineStr">
        <is>
          <t>Métier</t>
        </is>
      </c>
      <c r="E13" s="9" t="n">
        <v>14</v>
      </c>
      <c r="F13" s="10">
        <f>IF(C13="","",IF(G12="",$E$5,G12+1))</f>
        <v/>
      </c>
      <c r="G13" s="10">
        <f>IF(C13="","",F13+E13-1)</f>
        <v/>
      </c>
      <c r="H13" s="11" t="n">
        <v>0</v>
      </c>
      <c r="I13" s="12" t="n"/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</row>
    <row r="14">
      <c r="B14" s="7">
        <f>IF(C14="","",6)</f>
        <v/>
      </c>
      <c r="C14" s="8" t="inlineStr">
        <is>
          <t>Déploiement</t>
        </is>
      </c>
      <c r="D14" s="8" t="inlineStr">
        <is>
          <t>Équipe technique</t>
        </is>
      </c>
      <c r="E14" s="9" t="n">
        <v>7</v>
      </c>
      <c r="F14" s="10">
        <f>IF(C14="","",IF(G13="",$E$5,G13+1))</f>
        <v/>
      </c>
      <c r="G14" s="10">
        <f>IF(C14="","",F14+E14-1)</f>
        <v/>
      </c>
      <c r="H14" s="11" t="n">
        <v>0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</row>
    <row r="15">
      <c r="B15" s="7">
        <f>IF(C15="","",7)</f>
        <v/>
      </c>
      <c r="C15" s="8" t="inlineStr">
        <is>
          <t>Bilan et clôture</t>
        </is>
      </c>
      <c r="D15" s="8" t="inlineStr">
        <is>
          <t>Chef de projet</t>
        </is>
      </c>
      <c r="E15" s="9" t="n">
        <v>5</v>
      </c>
      <c r="F15" s="10">
        <f>IF(C15="","",IF(G14="",$E$5,G14+1))</f>
        <v/>
      </c>
      <c r="G15" s="10">
        <f>IF(C15="","",F15+E15-1)</f>
        <v/>
      </c>
      <c r="H15" s="11" t="n">
        <v>0</v>
      </c>
      <c r="I15" s="12" t="n"/>
      <c r="J15" s="12" t="n"/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</row>
    <row r="16">
      <c r="B16" s="7">
        <f>IF(C16="","",8)</f>
        <v/>
      </c>
      <c r="C16" s="8" t="n"/>
      <c r="D16" s="8" t="n"/>
      <c r="E16" s="9" t="n"/>
      <c r="F16" s="10">
        <f>IF(C16="","",IF(G15="",$E$5,G15+1))</f>
        <v/>
      </c>
      <c r="G16" s="10">
        <f>IF(C16="","",F16+E16-1)</f>
        <v/>
      </c>
      <c r="H16" s="11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</row>
    <row r="17">
      <c r="B17" s="7">
        <f>IF(C17="","",9)</f>
        <v/>
      </c>
      <c r="C17" s="8" t="n"/>
      <c r="D17" s="8" t="n"/>
      <c r="E17" s="9" t="n"/>
      <c r="F17" s="10">
        <f>IF(C17="","",IF(G16="",$E$5,G16+1))</f>
        <v/>
      </c>
      <c r="G17" s="10">
        <f>IF(C17="","",F17+E17-1)</f>
        <v/>
      </c>
      <c r="H17" s="11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</row>
    <row r="18">
      <c r="B18" s="7">
        <f>IF(C18="","",10)</f>
        <v/>
      </c>
      <c r="C18" s="8" t="n"/>
      <c r="D18" s="8" t="n"/>
      <c r="E18" s="9" t="n"/>
      <c r="F18" s="10">
        <f>IF(C18="","",IF(G17="",$E$5,G17+1))</f>
        <v/>
      </c>
      <c r="G18" s="10">
        <f>IF(C18="","",F18+E18-1)</f>
        <v/>
      </c>
      <c r="H18" s="11" t="n"/>
      <c r="I18" s="12" t="n"/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</row>
    <row r="19">
      <c r="B19" s="7">
        <f>IF(C19="","",11)</f>
        <v/>
      </c>
      <c r="C19" s="8" t="n"/>
      <c r="D19" s="8" t="n"/>
      <c r="E19" s="9" t="n"/>
      <c r="F19" s="10">
        <f>IF(C19="","",IF(G18="",$E$5,G18+1))</f>
        <v/>
      </c>
      <c r="G19" s="10">
        <f>IF(C19="","",F19+E19-1)</f>
        <v/>
      </c>
      <c r="H19" s="11" t="n"/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</row>
    <row r="20">
      <c r="B20" s="7">
        <f>IF(C20="","",12)</f>
        <v/>
      </c>
      <c r="C20" s="8" t="n"/>
      <c r="D20" s="8" t="n"/>
      <c r="E20" s="9" t="n"/>
      <c r="F20" s="10">
        <f>IF(C20="","",IF(G19="",$E$5,G19+1))</f>
        <v/>
      </c>
      <c r="G20" s="10">
        <f>IF(C20="","",F20+E20-1)</f>
        <v/>
      </c>
      <c r="H20" s="11" t="n"/>
      <c r="I20" s="12" t="n"/>
      <c r="J20" s="12" t="n"/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</row>
    <row r="21">
      <c r="B21" s="7">
        <f>IF(C21="","",13)</f>
        <v/>
      </c>
      <c r="C21" s="8" t="n"/>
      <c r="D21" s="8" t="n"/>
      <c r="E21" s="9" t="n"/>
      <c r="F21" s="10">
        <f>IF(C21="","",IF(G20="",$E$5,G20+1))</f>
        <v/>
      </c>
      <c r="G21" s="10">
        <f>IF(C21="","",F21+E21-1)</f>
        <v/>
      </c>
      <c r="H21" s="11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</row>
    <row r="22">
      <c r="B22" s="7">
        <f>IF(C22="","",14)</f>
        <v/>
      </c>
      <c r="C22" s="8" t="n"/>
      <c r="D22" s="8" t="n"/>
      <c r="E22" s="9" t="n"/>
      <c r="F22" s="10">
        <f>IF(C22="","",IF(G21="",$E$5,G21+1))</f>
        <v/>
      </c>
      <c r="G22" s="10">
        <f>IF(C22="","",F22+E22-1)</f>
        <v/>
      </c>
      <c r="H22" s="11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</row>
    <row r="23">
      <c r="B23" s="7">
        <f>IF(C23="","",15)</f>
        <v/>
      </c>
      <c r="C23" s="8" t="n"/>
      <c r="D23" s="8" t="n"/>
      <c r="E23" s="9" t="n"/>
      <c r="F23" s="10">
        <f>IF(C23="","",IF(G22="",$E$5,G22+1))</f>
        <v/>
      </c>
      <c r="G23" s="10">
        <f>IF(C23="","",F23+E23-1)</f>
        <v/>
      </c>
      <c r="H23" s="11" t="n"/>
      <c r="I23" s="12" t="n"/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</row>
    <row r="24">
      <c r="B24" s="7">
        <f>IF(C24="","",16)</f>
        <v/>
      </c>
      <c r="C24" s="8" t="n"/>
      <c r="D24" s="8" t="n"/>
      <c r="E24" s="9" t="n"/>
      <c r="F24" s="10">
        <f>IF(C24="","",IF(G23="",$E$5,G23+1))</f>
        <v/>
      </c>
      <c r="G24" s="10">
        <f>IF(C24="","",F24+E24-1)</f>
        <v/>
      </c>
      <c r="H24" s="11" t="n"/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</row>
    <row r="25">
      <c r="B25" s="7">
        <f>IF(C25="","",17)</f>
        <v/>
      </c>
      <c r="C25" s="8" t="n"/>
      <c r="D25" s="8" t="n"/>
      <c r="E25" s="9" t="n"/>
      <c r="F25" s="10">
        <f>IF(C25="","",IF(G24="",$E$5,G24+1))</f>
        <v/>
      </c>
      <c r="G25" s="10">
        <f>IF(C25="","",F25+E25-1)</f>
        <v/>
      </c>
      <c r="H25" s="11" t="n"/>
      <c r="I25" s="12" t="n"/>
      <c r="J25" s="12" t="n"/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</row>
    <row r="26">
      <c r="B26" s="7">
        <f>IF(C26="","",18)</f>
        <v/>
      </c>
      <c r="C26" s="8" t="n"/>
      <c r="D26" s="8" t="n"/>
      <c r="E26" s="9" t="n"/>
      <c r="F26" s="10">
        <f>IF(C26="","",IF(G25="",$E$5,G25+1))</f>
        <v/>
      </c>
      <c r="G26" s="10">
        <f>IF(C26="","",F26+E26-1)</f>
        <v/>
      </c>
      <c r="H26" s="11" t="n"/>
      <c r="I26" s="12" t="n"/>
      <c r="J26" s="12" t="n"/>
      <c r="K26" s="12" t="n"/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</row>
    <row r="27">
      <c r="B27" s="7">
        <f>IF(C27="","",19)</f>
        <v/>
      </c>
      <c r="C27" s="8" t="n"/>
      <c r="D27" s="8" t="n"/>
      <c r="E27" s="9" t="n"/>
      <c r="F27" s="10">
        <f>IF(C27="","",IF(G26="",$E$5,G26+1))</f>
        <v/>
      </c>
      <c r="G27" s="10">
        <f>IF(C27="","",F27+E27-1)</f>
        <v/>
      </c>
      <c r="H27" s="11" t="n"/>
      <c r="I27" s="12" t="n"/>
      <c r="J27" s="12" t="n"/>
      <c r="K27" s="12" t="n"/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</row>
    <row r="28">
      <c r="B28" s="7">
        <f>IF(C28="","",20)</f>
        <v/>
      </c>
      <c r="C28" s="8" t="n"/>
      <c r="D28" s="8" t="n"/>
      <c r="E28" s="9" t="n"/>
      <c r="F28" s="10">
        <f>IF(C28="","",IF(G27="",$E$5,G27+1))</f>
        <v/>
      </c>
      <c r="G28" s="10">
        <f>IF(C28="","",F28+E28-1)</f>
        <v/>
      </c>
      <c r="H28" s="11" t="n"/>
      <c r="I28" s="12" t="n"/>
      <c r="J28" s="12" t="n"/>
      <c r="K28" s="12" t="n"/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</row>
    <row r="29">
      <c r="B29" s="7">
        <f>IF(C29="","",21)</f>
        <v/>
      </c>
      <c r="C29" s="8" t="n"/>
      <c r="D29" s="8" t="n"/>
      <c r="E29" s="9" t="n"/>
      <c r="F29" s="10">
        <f>IF(C29="","",IF(G28="",$E$5,G28+1))</f>
        <v/>
      </c>
      <c r="G29" s="10">
        <f>IF(C29="","",F29+E29-1)</f>
        <v/>
      </c>
      <c r="H29" s="11" t="n"/>
      <c r="I29" s="12" t="n"/>
      <c r="J29" s="12" t="n"/>
      <c r="K29" s="12" t="n"/>
      <c r="L29" s="12" t="n"/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</row>
    <row r="30">
      <c r="B30" s="7">
        <f>IF(C30="","",22)</f>
        <v/>
      </c>
      <c r="C30" s="8" t="n"/>
      <c r="D30" s="8" t="n"/>
      <c r="E30" s="9" t="n"/>
      <c r="F30" s="10">
        <f>IF(C30="","",IF(G29="",$E$5,G29+1))</f>
        <v/>
      </c>
      <c r="G30" s="10">
        <f>IF(C30="","",F30+E30-1)</f>
        <v/>
      </c>
      <c r="H30" s="11" t="n"/>
      <c r="I30" s="12" t="n"/>
      <c r="J30" s="12" t="n"/>
      <c r="K30" s="12" t="n"/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</row>
    <row r="31">
      <c r="B31" s="7">
        <f>IF(C31="","",23)</f>
        <v/>
      </c>
      <c r="C31" s="8" t="n"/>
      <c r="D31" s="8" t="n"/>
      <c r="E31" s="9" t="n"/>
      <c r="F31" s="10">
        <f>IF(C31="","",IF(G30="",$E$5,G30+1))</f>
        <v/>
      </c>
      <c r="G31" s="10">
        <f>IF(C31="","",F31+E31-1)</f>
        <v/>
      </c>
      <c r="H31" s="11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</row>
    <row r="32">
      <c r="B32" s="7">
        <f>IF(C32="","",24)</f>
        <v/>
      </c>
      <c r="C32" s="8" t="n"/>
      <c r="D32" s="8" t="n"/>
      <c r="E32" s="9" t="n"/>
      <c r="F32" s="10">
        <f>IF(C32="","",IF(G31="",$E$5,G31+1))</f>
        <v/>
      </c>
      <c r="G32" s="10">
        <f>IF(C32="","",F32+E32-1)</f>
        <v/>
      </c>
      <c r="H32" s="11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</row>
    <row r="33">
      <c r="B33" s="7">
        <f>IF(C33="","",25)</f>
        <v/>
      </c>
      <c r="C33" s="8" t="n"/>
      <c r="D33" s="8" t="n"/>
      <c r="E33" s="9" t="n"/>
      <c r="F33" s="10">
        <f>IF(C33="","",IF(G32="",$E$5,G32+1))</f>
        <v/>
      </c>
      <c r="G33" s="10">
        <f>IF(C33="","",F33+E33-1)</f>
        <v/>
      </c>
      <c r="H33" s="11" t="n"/>
      <c r="I33" s="12" t="n"/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</row>
    <row r="35">
      <c r="B35" s="13" t="inlineStr">
        <is>
          <t>Une colonne par semaine. Élargissez la plage si votre projet dépasse 16 semaines.</t>
        </is>
      </c>
    </row>
    <row r="36">
      <c r="B36" s="13" t="inlineStr">
        <is>
          <t>La colonne Avancement sert au suivi, elle n'influence pas les barres.</t>
        </is>
      </c>
    </row>
  </sheetData>
  <conditionalFormatting sqref="I9:X33">
    <cfRule type="expression" priority="1" dxfId="0">
      <formula>AND($C9&lt;&gt;"",I$8+6&gt;=$F9,I$8&lt;=$G9)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2026-08-26T00:31:21Z</dcterms:created>
  <dcterms:modified xmlns:dcterms="http://purl.org/dc/terms/" xmlns:xsi="http://www.w3.org/2001/XMLSchema-instance" xsi:type="dcterms:W3CDTF">2026-08-26T00:31:21Z</dcterms:modified>
</cp:coreProperties>
</file>