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Budget &amp; EVM" sheetId="2" state="visible" r:id="rId2"/>
    <sheet xmlns:r="http://schemas.openxmlformats.org/officeDocument/2006/relationships" name="Jalons" sheetId="3" state="visible" r:id="rId3"/>
    <sheet xmlns:r="http://schemas.openxmlformats.org/officeDocument/2006/relationships" name="Risques" sheetId="4" state="visible" r:id="rId4"/>
    <sheet xmlns:r="http://schemas.openxmlformats.org/officeDocument/2006/relationships" name="Seui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 €"/>
  </numFmts>
  <fonts count="17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</font>
    <font>
      <b val="1"/>
      <color rgb="001F4E79"/>
      <sz val="12"/>
    </font>
    <font>
      <b val="1"/>
      <sz val="12"/>
    </font>
    <font>
      <b val="1"/>
      <color rgb="00FFFFFF"/>
      <sz val="11"/>
    </font>
    <font>
      <b val="1"/>
      <color rgb="001F4E79"/>
      <sz val="14"/>
    </font>
    <font>
      <name val="&lt;Cell 'Budget &amp; EVM'.B9&gt;"/>
    </font>
    <font>
      <name val="&lt;Cell 'Budget &amp; EVM'.B10&gt;"/>
    </font>
    <font>
      <name val="&lt;Cell 'Budget &amp; EVM'.B11&gt;"/>
    </font>
    <font>
      <name val="&lt;Cell 'Budget &amp; EVM'.B13&gt;"/>
    </font>
    <font>
      <name val="&lt;Cell 'Budget &amp; EVM'.B14&gt;"/>
    </font>
    <font>
      <name val="&lt;Cell 'Budget &amp; EVM'.B21&gt;"/>
    </font>
    <font>
      <name val="&lt;Cell 'Budget &amp; EVM'.B22&gt;"/>
    </font>
    <font>
      <name val="&lt;Cell 'Budget &amp; EVM'.B23&gt;"/>
    </font>
    <font>
      <i val="1"/>
      <color rgb="00404040"/>
      <sz val="10"/>
    </font>
  </fonts>
  <fills count="4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1" fontId="0" fillId="2" borderId="1" applyAlignment="1" pivotButton="0" quotePrefix="0" xfId="0">
      <alignment horizontal="center"/>
    </xf>
    <xf numFmtId="0" fontId="7" fillId="0" borderId="0" pivotButton="0" quotePrefix="0" xfId="0"/>
    <xf numFmtId="165" fontId="0" fillId="2" borderId="1" pivotButton="0" quotePrefix="0" xfId="0"/>
    <xf numFmtId="9" fontId="0" fillId="2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0" fillId="2" borderId="1" applyAlignment="1" pivotButton="0" quotePrefix="0" xfId="0">
      <alignment horizontal="center"/>
    </xf>
    <xf numFmtId="2" fontId="0" fillId="2" borderId="1" applyAlignment="1" pivotButton="0" quotePrefix="0" xfId="0">
      <alignment horizontal="center"/>
    </xf>
    <xf numFmtId="9" fontId="0" fillId="2" borderId="1" applyAlignment="1" pivotButton="0" quotePrefix="0" xfId="0">
      <alignment horizontal="center"/>
    </xf>
    <xf numFmtId="0" fontId="1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4" customWidth="1" min="4" max="4"/>
    <col width="12" customWidth="1" min="5" max="5"/>
    <col width="22" customWidth="1" min="6" max="6"/>
    <col width="18" customWidth="1" min="7" max="7"/>
    <col width="24" customWidth="1" min="8" max="8"/>
  </cols>
  <sheetData>
    <row r="2">
      <c r="B2" s="1" t="inlineStr">
        <is>
          <t>TABLEAU DE BORD PROJET</t>
        </is>
      </c>
    </row>
    <row r="3">
      <c r="B3" s="2" t="inlineStr">
        <is>
          <t>Renseignez uniquement les cellules bleu clair. Le reste se calcule automatiquement.</t>
        </is>
      </c>
    </row>
    <row r="5">
      <c r="B5" s="3" t="inlineStr">
        <is>
          <t>Projet</t>
        </is>
      </c>
      <c r="C5" s="4" t="inlineStr">
        <is>
          <t>Nom du projet</t>
        </is>
      </c>
    </row>
    <row r="6">
      <c r="B6" s="3" t="inlineStr">
        <is>
          <t>Chef de projet</t>
        </is>
      </c>
      <c r="C6" s="4" t="inlineStr">
        <is>
          <t>Prénom Nom</t>
        </is>
      </c>
    </row>
    <row r="7">
      <c r="B7" s="3" t="inlineStr">
        <is>
          <t>Sponsor</t>
        </is>
      </c>
      <c r="C7" s="4" t="inlineStr">
        <is>
          <t>Prénom Nom</t>
        </is>
      </c>
    </row>
    <row r="8">
      <c r="B8" s="3" t="inlineStr">
        <is>
          <t>Date de situation</t>
        </is>
      </c>
      <c r="C8" s="5" t="inlineStr">
        <is>
          <t>2026-09-30</t>
        </is>
      </c>
    </row>
    <row r="9">
      <c r="B9" s="3" t="inlineStr">
        <is>
          <t>Phase en cours</t>
        </is>
      </c>
      <c r="C9" s="4" t="inlineStr">
        <is>
          <t>Exécution</t>
        </is>
      </c>
    </row>
    <row r="10">
      <c r="B10" s="3" t="inlineStr">
        <is>
          <t>Prochain jalon</t>
        </is>
      </c>
      <c r="C10" s="4" t="inlineStr">
        <is>
          <t>Recette utilisateur</t>
        </is>
      </c>
    </row>
    <row r="12">
      <c r="B12" s="6" t="inlineStr">
        <is>
          <t>STATUT GLOBAL</t>
        </is>
      </c>
      <c r="C12" s="7">
        <f>IF(COUNTIF(E16:E26,"Rouge")&gt;0,"Rouge",IF(COUNTIF(E16:E26,"Orange")&gt;0,"Orange","Vert"))</f>
        <v/>
      </c>
    </row>
    <row r="14">
      <c r="B14" s="6" t="inlineStr">
        <is>
          <t>SYNTHÈSE</t>
        </is>
      </c>
    </row>
    <row r="15">
      <c r="B15" s="8" t="inlineStr">
        <is>
          <t>Indicateur</t>
        </is>
      </c>
      <c r="C15" s="8" t="inlineStr">
        <is>
          <t>Valeur</t>
        </is>
      </c>
      <c r="D15" s="8" t="inlineStr">
        <is>
          <t>Cible</t>
        </is>
      </c>
      <c r="E15" s="8" t="inlineStr">
        <is>
          <t>Statut</t>
        </is>
      </c>
    </row>
    <row r="16">
      <c r="B16" s="9" t="inlineStr">
        <is>
          <t>Avancement réel</t>
        </is>
      </c>
      <c r="C16" s="10">
        <f>'Budget &amp; EVM'!C6</f>
        <v/>
      </c>
      <c r="D16" s="10">
        <f>'Budget &amp; EVM'!C5</f>
        <v/>
      </c>
      <c r="E16" s="11">
        <f>IF(C16&gt;=D16,"Vert",IF(C16&gt;=D16-0.1,"Orange","Rouge"))</f>
        <v/>
      </c>
    </row>
    <row r="17">
      <c r="B17" s="9" t="inlineStr">
        <is>
          <t>Avancement planifié</t>
        </is>
      </c>
      <c r="C17" s="10">
        <f>'Budget &amp; EVM'!C5</f>
        <v/>
      </c>
      <c r="D17" s="11" t="inlineStr"/>
      <c r="E17" s="11" t="inlineStr"/>
    </row>
    <row r="18">
      <c r="B18" s="9" t="inlineStr">
        <is>
          <t>Budget consommé</t>
        </is>
      </c>
      <c r="C18" s="12">
        <f>'Budget &amp; EVM'!C7</f>
        <v/>
      </c>
      <c r="D18" s="12">
        <f>'Budget &amp; EVM'!C4</f>
        <v/>
      </c>
      <c r="E18" s="11">
        <f>IF(C18&lt;=D18,"Vert",IF(C18&lt;=D18*1.05,"Orange","Rouge"))</f>
        <v/>
      </c>
    </row>
    <row r="19">
      <c r="B19" s="9" t="inlineStr">
        <is>
          <t>Atterrissage (EAC)</t>
        </is>
      </c>
      <c r="C19" s="12">
        <f>'Budget &amp; EVM'!C17</f>
        <v/>
      </c>
      <c r="D19" s="12">
        <f>'Budget &amp; EVM'!C4</f>
        <v/>
      </c>
      <c r="E19" s="11">
        <f>IF(C19&lt;=D19,"Vert",IF(C19&lt;=D19*1.05,"Orange","Rouge"))</f>
        <v/>
      </c>
    </row>
    <row r="20">
      <c r="B20" s="9" t="inlineStr">
        <is>
          <t>Écart à terminaison</t>
        </is>
      </c>
      <c r="C20" s="12">
        <f>'Budget &amp; EVM'!C20</f>
        <v/>
      </c>
      <c r="D20" s="12" t="inlineStr">
        <is>
          <t>0</t>
        </is>
      </c>
      <c r="E20" s="11">
        <f>IF(C20&gt;=0,"Vert",IF(C20&gt;=-'Budget &amp; EVM'!C4*0.05,"Orange","Rouge"))</f>
        <v/>
      </c>
    </row>
    <row r="21">
      <c r="B21" s="9" t="inlineStr">
        <is>
          <t>Jalons atteints</t>
        </is>
      </c>
      <c r="C21" s="10">
        <f>Jalons!G3</f>
        <v/>
      </c>
      <c r="D21" s="10" t="inlineStr">
        <is>
          <t>100%</t>
        </is>
      </c>
      <c r="E21" s="11">
        <f>IF(C21&gt;=0.95,"Vert",IF(C21&gt;=0.8,"Orange","Rouge"))</f>
        <v/>
      </c>
    </row>
    <row r="22">
      <c r="B22" s="9" t="inlineStr">
        <is>
          <t>CPI</t>
        </is>
      </c>
      <c r="C22" s="13">
        <f>'Budget &amp; EVM'!C13</f>
        <v/>
      </c>
      <c r="D22" s="13" t="inlineStr">
        <is>
          <t>1</t>
        </is>
      </c>
      <c r="E22" s="11">
        <f>IF(C22&gt;=Seuils!C4,"Vert",IF(C22&gt;=Seuils!D4,"Orange","Rouge"))</f>
        <v/>
      </c>
    </row>
    <row r="23">
      <c r="B23" s="9" t="inlineStr">
        <is>
          <t>SPI</t>
        </is>
      </c>
      <c r="C23" s="13">
        <f>'Budget &amp; EVM'!C14</f>
        <v/>
      </c>
      <c r="D23" s="13" t="inlineStr">
        <is>
          <t>1</t>
        </is>
      </c>
      <c r="E23" s="11">
        <f>IF(C23&gt;=Seuils!C5,"Vert",IF(C23&gt;=Seuils!D5,"Orange","Rouge"))</f>
        <v/>
      </c>
    </row>
    <row r="24">
      <c r="B24" s="9" t="inlineStr">
        <is>
          <t>Risques critiques</t>
        </is>
      </c>
      <c r="C24" s="14">
        <f>Risques!H3</f>
        <v/>
      </c>
      <c r="D24" s="14" t="inlineStr">
        <is>
          <t>0</t>
        </is>
      </c>
      <c r="E24" s="11">
        <f>IF(C24=0,"Vert",IF(C24&lt;=1,"Orange","Rouge"))</f>
        <v/>
      </c>
    </row>
    <row r="25">
      <c r="B25" s="9" t="inlineStr">
        <is>
          <t>Anomalies critiques</t>
        </is>
      </c>
      <c r="C25" s="15" t="inlineStr">
        <is>
          <t>0</t>
        </is>
      </c>
      <c r="D25" s="14" t="inlineStr">
        <is>
          <t>0</t>
        </is>
      </c>
      <c r="E25" s="11">
        <f>IF(C25=0,"Vert",IF(C25&lt;=1,"Orange","Rouge"))</f>
        <v/>
      </c>
    </row>
    <row r="26">
      <c r="B26" s="9" t="inlineStr">
        <is>
          <t>Demandes de changement</t>
        </is>
      </c>
      <c r="C26" s="15" t="inlineStr">
        <is>
          <t>0</t>
        </is>
      </c>
      <c r="D26" s="11" t="inlineStr">
        <is>
          <t>≤ 2</t>
        </is>
      </c>
      <c r="E26" s="11">
        <f>IF(C26&lt;=2,"Vert",IF(C26&lt;=4,"Orange","Rouge"))</f>
        <v/>
      </c>
    </row>
    <row r="28">
      <c r="B28" s="6" t="inlineStr">
        <is>
          <t>ALERTES ET DÉCISIONS ATTENDUES</t>
        </is>
      </c>
    </row>
    <row r="29">
      <c r="B29" s="8" t="inlineStr">
        <is>
          <t>Écart constaté</t>
        </is>
      </c>
      <c r="C29" s="8" t="inlineStr">
        <is>
          <t>Cause</t>
        </is>
      </c>
      <c r="D29" s="8" t="inlineStr">
        <is>
          <t>Impact</t>
        </is>
      </c>
      <c r="E29" s="8" t="inlineStr">
        <is>
          <t>Responsable</t>
        </is>
      </c>
      <c r="F29" s="8" t="inlineStr">
        <is>
          <t>Échéance</t>
        </is>
      </c>
      <c r="G29" s="8" t="inlineStr">
        <is>
          <t>Décision attendue</t>
        </is>
      </c>
    </row>
    <row r="30">
      <c r="B30" s="4" t="n"/>
      <c r="C30" s="4" t="n"/>
      <c r="D30" s="4" t="n"/>
      <c r="E30" s="4" t="n"/>
      <c r="F30" s="5" t="n"/>
      <c r="G30" s="4" t="n"/>
    </row>
    <row r="31">
      <c r="B31" s="4" t="n"/>
      <c r="C31" s="4" t="n"/>
      <c r="D31" s="4" t="n"/>
      <c r="E31" s="4" t="n"/>
      <c r="F31" s="5" t="n"/>
      <c r="G31" s="4" t="n"/>
    </row>
    <row r="32">
      <c r="B32" s="4" t="n"/>
      <c r="C32" s="4" t="n"/>
      <c r="D32" s="4" t="n"/>
      <c r="E32" s="4" t="n"/>
      <c r="F32" s="5" t="n"/>
      <c r="G32" s="4" t="n"/>
    </row>
    <row r="33">
      <c r="B33" s="4" t="n"/>
      <c r="C33" s="4" t="n"/>
      <c r="D33" s="4" t="n"/>
      <c r="E33" s="4" t="n"/>
      <c r="F33" s="5" t="n"/>
      <c r="G33" s="4" t="n"/>
    </row>
    <row r="34">
      <c r="B34" s="4" t="n"/>
      <c r="C34" s="4" t="n"/>
      <c r="D34" s="4" t="n"/>
      <c r="E34" s="4" t="n"/>
      <c r="F34" s="5" t="n"/>
      <c r="G34" s="4" t="n"/>
    </row>
  </sheetData>
  <conditionalFormatting sqref="E16:E26">
    <cfRule type="cellIs" priority="1" operator="equal" dxfId="0">
      <formula>"Vert"</formula>
    </cfRule>
    <cfRule type="cellIs" priority="2" operator="equal" dxfId="1">
      <formula>"Orange"</formula>
    </cfRule>
    <cfRule type="cellIs" priority="3" operator="equal" dxfId="2">
      <formula>"Rouge"</formula>
    </cfRule>
  </conditionalFormatting>
  <conditionalFormatting sqref="C12">
    <cfRule type="cellIs" priority="4" operator="equal" dxfId="0">
      <formula>"Vert"</formula>
    </cfRule>
    <cfRule type="cellIs" priority="5" operator="equal" dxfId="1">
      <formula>"Orange"</formula>
    </cfRule>
    <cfRule type="cellIs" priority="6" operator="equal" dxfId="2">
      <formula>"Rouge"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3" customWidth="1" min="4" max="4"/>
    <col width="58" customWidth="1" min="5" max="5"/>
  </cols>
  <sheetData>
    <row r="2">
      <c r="B2" s="16" t="inlineStr">
        <is>
          <t>BUDGET ET VALEUR ACQUISE</t>
        </is>
      </c>
    </row>
    <row r="3">
      <c r="B3" s="2" t="inlineStr">
        <is>
          <t>Saisissez les 4 valeurs bleues. Tous les indicateurs se calculent seuls.</t>
        </is>
      </c>
    </row>
    <row r="4">
      <c r="B4" s="3" t="inlineStr">
        <is>
          <t>Budget à l'achèvement (BAC)</t>
        </is>
      </c>
      <c r="C4" s="17" t="n">
        <v>100000</v>
      </c>
    </row>
    <row r="5">
      <c r="B5" s="3" t="inlineStr">
        <is>
          <t>% de travail planifié à ce jour</t>
        </is>
      </c>
      <c r="C5" s="18" t="n">
        <v>0.5</v>
      </c>
    </row>
    <row r="6">
      <c r="B6" s="3" t="inlineStr">
        <is>
          <t>% de travail réellement réalisé</t>
        </is>
      </c>
      <c r="C6" s="18" t="n">
        <v>0.4</v>
      </c>
    </row>
    <row r="7">
      <c r="B7" s="3" t="inlineStr">
        <is>
          <t>Coût réel engagé (AC)</t>
        </is>
      </c>
      <c r="C7" s="17" t="n">
        <v>60000</v>
      </c>
    </row>
    <row r="9">
      <c r="B9" s="19" t="inlineStr">
        <is>
          <t>Valeur planifiée (PV)</t>
        </is>
      </c>
      <c r="C9" s="12">
        <f>C4*C5</f>
        <v/>
      </c>
    </row>
    <row r="10">
      <c r="B10" s="20" t="inlineStr">
        <is>
          <t>Valeur acquise (EV)</t>
        </is>
      </c>
      <c r="C10" s="12">
        <f>C4*C6</f>
        <v/>
      </c>
    </row>
    <row r="11">
      <c r="B11" s="21" t="inlineStr">
        <is>
          <t>Coût réel (AC)</t>
        </is>
      </c>
      <c r="C11" s="12">
        <f>C7</f>
        <v/>
      </c>
    </row>
    <row r="13">
      <c r="B13" s="22" t="inlineStr">
        <is>
          <t>Écart de coût (CV)</t>
        </is>
      </c>
      <c r="C13" s="12">
        <f>C10-C11</f>
        <v/>
      </c>
      <c r="E13" s="2" t="inlineStr">
        <is>
          <t>CPI et SPI : 1 = conforme, moins de 1 = défavorable</t>
        </is>
      </c>
    </row>
    <row r="14">
      <c r="B14" s="23" t="inlineStr">
        <is>
          <t>Écart de délai (SV)</t>
        </is>
      </c>
      <c r="C14" s="12">
        <f>C10-C9</f>
        <v/>
      </c>
    </row>
    <row r="15">
      <c r="B15" s="3" t="inlineStr">
        <is>
          <t>Indice de coût (CPI)</t>
        </is>
      </c>
      <c r="C15" s="13">
        <f>IF(C11=0,0,C10/C11)</f>
        <v/>
      </c>
    </row>
    <row r="16">
      <c r="B16" s="3" t="inlineStr">
        <is>
          <t>Indice de délai (SPI)</t>
        </is>
      </c>
      <c r="C16" s="13">
        <f>IF(C9=0,0,C10/C9)</f>
        <v/>
      </c>
    </row>
    <row r="17">
      <c r="E17" s="2" t="inlineStr">
        <is>
          <t>Présentez les 3 atterrissages, l'écart entre eux est une information</t>
        </is>
      </c>
    </row>
    <row r="18">
      <c r="B18" s="3" t="inlineStr">
        <is>
          <t>Atterrissage si écart ponctuel</t>
        </is>
      </c>
      <c r="C18" s="12">
        <f>C11+(C4-C10)</f>
        <v/>
      </c>
    </row>
    <row r="19">
      <c r="B19" s="3" t="inlineStr">
        <is>
          <t>Atterrissage si CPI se maintient</t>
        </is>
      </c>
      <c r="C19" s="12">
        <f>IF(C13=0,0,C4/C13)</f>
        <v/>
      </c>
    </row>
    <row r="20">
      <c r="B20" s="3" t="inlineStr">
        <is>
          <t>Atterrissage si CPI et SPI pèsent</t>
        </is>
      </c>
      <c r="C20" s="12">
        <f>IF(C13*C14=0,0,C11+(C4-C10)/(C13*C14))</f>
        <v/>
      </c>
    </row>
    <row r="21">
      <c r="B21" s="24" t="inlineStr">
        <is>
          <t>Reste à faire (ETC)</t>
        </is>
      </c>
      <c r="C21" s="12">
        <f>C17-C11</f>
        <v/>
      </c>
    </row>
    <row r="22">
      <c r="B22" s="25" t="inlineStr">
        <is>
          <t>Écart à terminaison (VAC)</t>
        </is>
      </c>
      <c r="C22" s="12">
        <f>C4-C17</f>
        <v/>
      </c>
    </row>
    <row r="23">
      <c r="B23" s="26" t="inlineStr">
        <is>
          <t>TCPI pour tenir le budget</t>
        </is>
      </c>
      <c r="C23" s="13">
        <f>IF(C4-C11=0,0,(C4-C10)/(C4-C11))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26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2">
      <c r="B2" s="16" t="inlineStr">
        <is>
          <t>JALONS</t>
        </is>
      </c>
    </row>
    <row r="3">
      <c r="F3" s="3" t="inlineStr">
        <is>
          <t>Jalons atteints</t>
        </is>
      </c>
      <c r="G3" s="10">
        <f>IF(COUNTIF(D6:D30,"&lt;"&amp;TODAY())=0,1,COUNTIFS(E6:E30,"&lt;&gt;",D6:D30,"&lt;"&amp;TODAY())/COUNTIF(D6:D30,"&lt;"&amp;TODAY()))</f>
        <v/>
      </c>
    </row>
    <row r="5">
      <c r="B5" s="8" t="inlineStr">
        <is>
          <t>Jalon</t>
        </is>
      </c>
      <c r="C5" s="8" t="inlineStr">
        <is>
          <t>Livrable attendu</t>
        </is>
      </c>
      <c r="D5" s="8" t="inlineStr">
        <is>
          <t>Date prévue</t>
        </is>
      </c>
      <c r="E5" s="8" t="inlineStr">
        <is>
          <t>Date réelle</t>
        </is>
      </c>
      <c r="F5" s="8" t="inlineStr">
        <is>
          <t>Écart (j)</t>
        </is>
      </c>
      <c r="G5" s="8" t="inlineStr">
        <is>
          <t>Statut</t>
        </is>
      </c>
    </row>
    <row r="6">
      <c r="B6" s="4" t="inlineStr">
        <is>
          <t>Cadrage validé</t>
        </is>
      </c>
      <c r="C6" s="4" t="inlineStr">
        <is>
          <t>Note de cadrage</t>
        </is>
      </c>
      <c r="D6" s="5" t="inlineStr">
        <is>
          <t>2026-09-15</t>
        </is>
      </c>
      <c r="E6" s="5" t="inlineStr">
        <is>
          <t>2026-09-15</t>
        </is>
      </c>
      <c r="F6" s="9">
        <f>IF(E6="","",E6-D6)</f>
        <v/>
      </c>
      <c r="G6" s="9">
        <f>IF(E6&lt;&gt;"","Atteint",IF(D6&lt;TODAY(),"En retard","À venir"))</f>
        <v/>
      </c>
    </row>
    <row r="7">
      <c r="B7" s="4" t="inlineStr">
        <is>
          <t>Spécifications gelées</t>
        </is>
      </c>
      <c r="C7" s="4" t="inlineStr">
        <is>
          <t>Dossier de specs</t>
        </is>
      </c>
      <c r="D7" s="5" t="inlineStr">
        <is>
          <t>2026-10-30</t>
        </is>
      </c>
      <c r="E7" s="5" t="inlineStr"/>
      <c r="F7" s="9">
        <f>IF(E7="","",E7-D7)</f>
        <v/>
      </c>
      <c r="G7" s="9">
        <f>IF(E7&lt;&gt;"","Atteint",IF(D7&lt;TODAY(),"En retard","À venir"))</f>
        <v/>
      </c>
    </row>
    <row r="8">
      <c r="B8" s="4" t="inlineStr">
        <is>
          <t>Recette utilisateur</t>
        </is>
      </c>
      <c r="C8" s="4" t="inlineStr">
        <is>
          <t>PV de recette</t>
        </is>
      </c>
      <c r="D8" s="5" t="inlineStr">
        <is>
          <t>2026-12-15</t>
        </is>
      </c>
      <c r="E8" s="5" t="inlineStr"/>
      <c r="F8" s="9">
        <f>IF(E8="","",E8-D8)</f>
        <v/>
      </c>
      <c r="G8" s="9">
        <f>IF(E8&lt;&gt;"","Atteint",IF(D8&lt;TODAY(),"En retard","À venir"))</f>
        <v/>
      </c>
    </row>
    <row r="9">
      <c r="B9" s="4" t="inlineStr">
        <is>
          <t>Mise en production</t>
        </is>
      </c>
      <c r="C9" s="4" t="inlineStr">
        <is>
          <t>Application livrée</t>
        </is>
      </c>
      <c r="D9" s="5" t="inlineStr">
        <is>
          <t>2027-01-31</t>
        </is>
      </c>
      <c r="E9" s="5" t="inlineStr"/>
      <c r="F9" s="9">
        <f>IF(E9="","",E9-D9)</f>
        <v/>
      </c>
      <c r="G9" s="9">
        <f>IF(E9&lt;&gt;"","Atteint",IF(D9&lt;TODAY(),"En retard","À venir"))</f>
        <v/>
      </c>
    </row>
    <row r="10">
      <c r="B10" s="4" t="n"/>
      <c r="C10" s="4" t="n"/>
      <c r="D10" s="4" t="n"/>
      <c r="E10" s="4" t="n"/>
      <c r="F10" s="9">
        <f>IF(E10="","",E10-D10)</f>
        <v/>
      </c>
      <c r="G10" s="9">
        <f>IF(B10="","",IF(E10&lt;&gt;"","Atteint",IF(D10&lt;TODAY(),"En retard","À venir")))</f>
        <v/>
      </c>
    </row>
    <row r="11">
      <c r="B11" s="4" t="n"/>
      <c r="C11" s="4" t="n"/>
      <c r="D11" s="4" t="n"/>
      <c r="E11" s="4" t="n"/>
      <c r="F11" s="9">
        <f>IF(E11="","",E11-D11)</f>
        <v/>
      </c>
      <c r="G11" s="9">
        <f>IF(B11="","",IF(E11&lt;&gt;"","Atteint",IF(D11&lt;TODAY(),"En retard","À venir")))</f>
        <v/>
      </c>
    </row>
    <row r="12">
      <c r="B12" s="4" t="n"/>
      <c r="C12" s="4" t="n"/>
      <c r="D12" s="4" t="n"/>
      <c r="E12" s="4" t="n"/>
      <c r="F12" s="9">
        <f>IF(E12="","",E12-D12)</f>
        <v/>
      </c>
      <c r="G12" s="9">
        <f>IF(B12="","",IF(E12&lt;&gt;"","Atteint",IF(D12&lt;TODAY(),"En retard","À venir")))</f>
        <v/>
      </c>
    </row>
    <row r="13">
      <c r="B13" s="4" t="n"/>
      <c r="C13" s="4" t="n"/>
      <c r="D13" s="4" t="n"/>
      <c r="E13" s="4" t="n"/>
      <c r="F13" s="9">
        <f>IF(E13="","",E13-D13)</f>
        <v/>
      </c>
      <c r="G13" s="9">
        <f>IF(B13="","",IF(E13&lt;&gt;"","Atteint",IF(D13&lt;TODAY(),"En retard","À venir")))</f>
        <v/>
      </c>
    </row>
    <row r="14">
      <c r="B14" s="4" t="n"/>
      <c r="C14" s="4" t="n"/>
      <c r="D14" s="4" t="n"/>
      <c r="E14" s="4" t="n"/>
      <c r="F14" s="9">
        <f>IF(E14="","",E14-D14)</f>
        <v/>
      </c>
      <c r="G14" s="9">
        <f>IF(B14="","",IF(E14&lt;&gt;"","Atteint",IF(D14&lt;TODAY(),"En retard","À venir")))</f>
        <v/>
      </c>
    </row>
    <row r="15">
      <c r="B15" s="4" t="n"/>
      <c r="C15" s="4" t="n"/>
      <c r="D15" s="4" t="n"/>
      <c r="E15" s="4" t="n"/>
      <c r="F15" s="9">
        <f>IF(E15="","",E15-D15)</f>
        <v/>
      </c>
      <c r="G15" s="9">
        <f>IF(B15="","",IF(E15&lt;&gt;"","Atteint",IF(D15&lt;TODAY(),"En retard","À venir")))</f>
        <v/>
      </c>
    </row>
    <row r="16">
      <c r="B16" s="4" t="n"/>
      <c r="C16" s="4" t="n"/>
      <c r="D16" s="4" t="n"/>
      <c r="E16" s="4" t="n"/>
      <c r="F16" s="9">
        <f>IF(E16="","",E16-D16)</f>
        <v/>
      </c>
      <c r="G16" s="9">
        <f>IF(B16="","",IF(E16&lt;&gt;"","Atteint",IF(D16&lt;TODAY(),"En retard","À venir")))</f>
        <v/>
      </c>
    </row>
    <row r="17">
      <c r="B17" s="4" t="n"/>
      <c r="C17" s="4" t="n"/>
      <c r="D17" s="4" t="n"/>
      <c r="E17" s="4" t="n"/>
      <c r="F17" s="9">
        <f>IF(E17="","",E17-D17)</f>
        <v/>
      </c>
      <c r="G17" s="9">
        <f>IF(B17="","",IF(E17&lt;&gt;"","Atteint",IF(D17&lt;TODAY(),"En retard","À venir")))</f>
        <v/>
      </c>
    </row>
    <row r="18">
      <c r="B18" s="4" t="n"/>
      <c r="C18" s="4" t="n"/>
      <c r="D18" s="4" t="n"/>
      <c r="E18" s="4" t="n"/>
      <c r="F18" s="9">
        <f>IF(E18="","",E18-D18)</f>
        <v/>
      </c>
      <c r="G18" s="9">
        <f>IF(B18="","",IF(E18&lt;&gt;"","Atteint",IF(D18&lt;TODAY(),"En retard","À venir")))</f>
        <v/>
      </c>
    </row>
    <row r="19">
      <c r="B19" s="4" t="n"/>
      <c r="C19" s="4" t="n"/>
      <c r="D19" s="4" t="n"/>
      <c r="E19" s="4" t="n"/>
      <c r="F19" s="9">
        <f>IF(E19="","",E19-D19)</f>
        <v/>
      </c>
      <c r="G19" s="9">
        <f>IF(B19="","",IF(E19&lt;&gt;"","Atteint",IF(D19&lt;TODAY(),"En retard","À venir")))</f>
        <v/>
      </c>
    </row>
    <row r="20">
      <c r="B20" s="4" t="n"/>
      <c r="C20" s="4" t="n"/>
      <c r="D20" s="4" t="n"/>
      <c r="E20" s="4" t="n"/>
      <c r="F20" s="9">
        <f>IF(E20="","",E20-D20)</f>
        <v/>
      </c>
      <c r="G20" s="9">
        <f>IF(B20="","",IF(E20&lt;&gt;"","Atteint",IF(D20&lt;TODAY(),"En retard","À venir")))</f>
        <v/>
      </c>
    </row>
    <row r="21">
      <c r="B21" s="4" t="n"/>
      <c r="C21" s="4" t="n"/>
      <c r="D21" s="4" t="n"/>
      <c r="E21" s="4" t="n"/>
      <c r="F21" s="9">
        <f>IF(E21="","",E21-D21)</f>
        <v/>
      </c>
      <c r="G21" s="9">
        <f>IF(B21="","",IF(E21&lt;&gt;"","Atteint",IF(D21&lt;TODAY(),"En retard","À venir")))</f>
        <v/>
      </c>
    </row>
    <row r="22">
      <c r="B22" s="4" t="n"/>
      <c r="C22" s="4" t="n"/>
      <c r="D22" s="4" t="n"/>
      <c r="E22" s="4" t="n"/>
      <c r="F22" s="9">
        <f>IF(E22="","",E22-D22)</f>
        <v/>
      </c>
      <c r="G22" s="9">
        <f>IF(B22="","",IF(E22&lt;&gt;"","Atteint",IF(D22&lt;TODAY(),"En retard","À venir")))</f>
        <v/>
      </c>
    </row>
    <row r="23">
      <c r="B23" s="4" t="n"/>
      <c r="C23" s="4" t="n"/>
      <c r="D23" s="4" t="n"/>
      <c r="E23" s="4" t="n"/>
      <c r="F23" s="9">
        <f>IF(E23="","",E23-D23)</f>
        <v/>
      </c>
      <c r="G23" s="9">
        <f>IF(B23="","",IF(E23&lt;&gt;"","Atteint",IF(D23&lt;TODAY(),"En retard","À venir")))</f>
        <v/>
      </c>
    </row>
    <row r="24">
      <c r="B24" s="4" t="n"/>
      <c r="C24" s="4" t="n"/>
      <c r="D24" s="4" t="n"/>
      <c r="E24" s="4" t="n"/>
      <c r="F24" s="9">
        <f>IF(E24="","",E24-D24)</f>
        <v/>
      </c>
      <c r="G24" s="9">
        <f>IF(B24="","",IF(E24&lt;&gt;"","Atteint",IF(D24&lt;TODAY(),"En retard","À venir")))</f>
        <v/>
      </c>
    </row>
    <row r="25">
      <c r="B25" s="4" t="n"/>
      <c r="C25" s="4" t="n"/>
      <c r="D25" s="4" t="n"/>
      <c r="E25" s="4" t="n"/>
      <c r="F25" s="9">
        <f>IF(E25="","",E25-D25)</f>
        <v/>
      </c>
      <c r="G25" s="9">
        <f>IF(B25="","",IF(E25&lt;&gt;"","Atteint",IF(D25&lt;TODAY(),"En retard","À venir")))</f>
        <v/>
      </c>
    </row>
    <row r="26">
      <c r="B26" s="4" t="n"/>
      <c r="C26" s="4" t="n"/>
      <c r="D26" s="4" t="n"/>
      <c r="E26" s="4" t="n"/>
      <c r="F26" s="9">
        <f>IF(E26="","",E26-D26)</f>
        <v/>
      </c>
      <c r="G26" s="9">
        <f>IF(B26="","",IF(E26&lt;&gt;"","Atteint",IF(D26&lt;TODAY(),"En retard","À venir")))</f>
        <v/>
      </c>
    </row>
    <row r="27">
      <c r="B27" s="4" t="n"/>
      <c r="C27" s="4" t="n"/>
      <c r="D27" s="4" t="n"/>
      <c r="E27" s="4" t="n"/>
      <c r="F27" s="9">
        <f>IF(E27="","",E27-D27)</f>
        <v/>
      </c>
      <c r="G27" s="9">
        <f>IF(B27="","",IF(E27&lt;&gt;"","Atteint",IF(D27&lt;TODAY(),"En retard","À venir")))</f>
        <v/>
      </c>
    </row>
    <row r="28">
      <c r="B28" s="4" t="n"/>
      <c r="C28" s="4" t="n"/>
      <c r="D28" s="4" t="n"/>
      <c r="E28" s="4" t="n"/>
      <c r="F28" s="9">
        <f>IF(E28="","",E28-D28)</f>
        <v/>
      </c>
      <c r="G28" s="9">
        <f>IF(B28="","",IF(E28&lt;&gt;"","Atteint",IF(D28&lt;TODAY(),"En retard","À venir")))</f>
        <v/>
      </c>
    </row>
    <row r="29">
      <c r="B29" s="4" t="n"/>
      <c r="C29" s="4" t="n"/>
      <c r="D29" s="4" t="n"/>
      <c r="E29" s="4" t="n"/>
      <c r="F29" s="9">
        <f>IF(E29="","",E29-D29)</f>
        <v/>
      </c>
      <c r="G29" s="9">
        <f>IF(B29="","",IF(E29&lt;&gt;"","Atteint",IF(D29&lt;TODAY(),"En retard","À venir")))</f>
        <v/>
      </c>
    </row>
    <row r="30">
      <c r="B30" s="4" t="n"/>
      <c r="C30" s="4" t="n"/>
      <c r="D30" s="4" t="n"/>
      <c r="E30" s="4" t="n"/>
      <c r="F30" s="9">
        <f>IF(E30="","",E30-D30)</f>
        <v/>
      </c>
      <c r="G30" s="9">
        <f>IF(B30="","",IF(E30&lt;&gt;"","Atteint",IF(D30&lt;TODAY(),"En retard","À venir")))</f>
        <v/>
      </c>
    </row>
  </sheetData>
  <conditionalFormatting sqref="G6:G30">
    <cfRule type="cellIs" priority="1" operator="equal" dxfId="0">
      <formula>"Atteint"</formula>
    </cfRule>
    <cfRule type="cellIs" priority="2" operator="equal" dxfId="2">
      <formula>"En retard"</formula>
    </cfRule>
    <cfRule type="cellIs" priority="3" operator="equal" dxfId="1">
      <formula>"À venir"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2" customWidth="1" min="4" max="4"/>
    <col width="10" customWidth="1" min="5" max="5"/>
    <col width="18" customWidth="1" min="6" max="6"/>
    <col width="14" customWidth="1" min="7" max="7"/>
    <col width="12" customWidth="1" min="8" max="8"/>
  </cols>
  <sheetData>
    <row r="2">
      <c r="B2" s="16" t="inlineStr">
        <is>
          <t>REGISTRE DES RISQUES</t>
        </is>
      </c>
    </row>
    <row r="3">
      <c r="G3" s="3" t="inlineStr">
        <is>
          <t>Risques critiques</t>
        </is>
      </c>
      <c r="H3" s="11">
        <f>COUNTIF(E6:E30,"&gt;=15")</f>
        <v/>
      </c>
    </row>
    <row r="5">
      <c r="B5" s="8" t="inlineStr">
        <is>
          <t>Risque</t>
        </is>
      </c>
      <c r="C5" s="8" t="inlineStr">
        <is>
          <t>Probabilité (1-5)</t>
        </is>
      </c>
      <c r="D5" s="8" t="inlineStr">
        <is>
          <t>Impact (1-5)</t>
        </is>
      </c>
      <c r="E5" s="8" t="inlineStr">
        <is>
          <t>Criticité</t>
        </is>
      </c>
      <c r="F5" s="8" t="inlineStr">
        <is>
          <t>Propriétaire</t>
        </is>
      </c>
      <c r="G5" s="8" t="inlineStr">
        <is>
          <t>Réponse</t>
        </is>
      </c>
      <c r="H5" s="8" t="inlineStr">
        <is>
          <t>Statut</t>
        </is>
      </c>
    </row>
    <row r="6">
      <c r="B6" s="4" t="inlineStr">
        <is>
          <t>Indisponibilité de l'expert métier</t>
        </is>
      </c>
      <c r="C6" s="27" t="n">
        <v>4</v>
      </c>
      <c r="D6" s="27" t="n">
        <v>4</v>
      </c>
      <c r="E6" s="11">
        <f>IF(C6="","",C6*D6)</f>
        <v/>
      </c>
      <c r="F6" s="4" t="inlineStr">
        <is>
          <t>Marie D.</t>
        </is>
      </c>
      <c r="G6" s="4" t="inlineStr">
        <is>
          <t>Atténuer</t>
        </is>
      </c>
      <c r="H6" s="4" t="inlineStr">
        <is>
          <t>Ouvert</t>
        </is>
      </c>
    </row>
    <row r="7">
      <c r="B7" s="4" t="inlineStr">
        <is>
          <t>Retard de livraison fournisseur</t>
        </is>
      </c>
      <c r="C7" s="27" t="n">
        <v>3</v>
      </c>
      <c r="D7" s="27" t="n">
        <v>5</v>
      </c>
      <c r="E7" s="11">
        <f>IF(C7="","",C7*D7)</f>
        <v/>
      </c>
      <c r="F7" s="4" t="inlineStr">
        <is>
          <t>Paul M.</t>
        </is>
      </c>
      <c r="G7" s="4" t="inlineStr">
        <is>
          <t>Transférer</t>
        </is>
      </c>
      <c r="H7" s="4" t="inlineStr">
        <is>
          <t>Ouvert</t>
        </is>
      </c>
    </row>
    <row r="8">
      <c r="B8" s="4" t="inlineStr">
        <is>
          <t>Dérive du périmètre</t>
        </is>
      </c>
      <c r="C8" s="27" t="n">
        <v>3</v>
      </c>
      <c r="D8" s="27" t="n">
        <v>3</v>
      </c>
      <c r="E8" s="11">
        <f>IF(C8="","",C8*D8)</f>
        <v/>
      </c>
      <c r="F8" s="4" t="inlineStr">
        <is>
          <t>Chef de projet</t>
        </is>
      </c>
      <c r="G8" s="4" t="inlineStr">
        <is>
          <t>Éviter</t>
        </is>
      </c>
      <c r="H8" s="4" t="inlineStr">
        <is>
          <t>Ouvert</t>
        </is>
      </c>
    </row>
    <row r="9">
      <c r="B9" s="4" t="n"/>
      <c r="C9" s="27" t="n"/>
      <c r="D9" s="27" t="n"/>
      <c r="E9" s="11">
        <f>IF(C9="","",C9*D9)</f>
        <v/>
      </c>
      <c r="F9" s="4" t="n"/>
      <c r="G9" s="4" t="n"/>
      <c r="H9" s="4" t="n"/>
    </row>
    <row r="10">
      <c r="B10" s="4" t="n"/>
      <c r="C10" s="27" t="n"/>
      <c r="D10" s="27" t="n"/>
      <c r="E10" s="11">
        <f>IF(C10="","",C10*D10)</f>
        <v/>
      </c>
      <c r="F10" s="4" t="n"/>
      <c r="G10" s="4" t="n"/>
      <c r="H10" s="4" t="n"/>
    </row>
    <row r="11">
      <c r="B11" s="4" t="n"/>
      <c r="C11" s="27" t="n"/>
      <c r="D11" s="27" t="n"/>
      <c r="E11" s="11">
        <f>IF(C11="","",C11*D11)</f>
        <v/>
      </c>
      <c r="F11" s="4" t="n"/>
      <c r="G11" s="4" t="n"/>
      <c r="H11" s="4" t="n"/>
    </row>
    <row r="12">
      <c r="B12" s="4" t="n"/>
      <c r="C12" s="27" t="n"/>
      <c r="D12" s="27" t="n"/>
      <c r="E12" s="11">
        <f>IF(C12="","",C12*D12)</f>
        <v/>
      </c>
      <c r="F12" s="4" t="n"/>
      <c r="G12" s="4" t="n"/>
      <c r="H12" s="4" t="n"/>
    </row>
    <row r="13">
      <c r="B13" s="4" t="n"/>
      <c r="C13" s="27" t="n"/>
      <c r="D13" s="27" t="n"/>
      <c r="E13" s="11">
        <f>IF(C13="","",C13*D13)</f>
        <v/>
      </c>
      <c r="F13" s="4" t="n"/>
      <c r="G13" s="4" t="n"/>
      <c r="H13" s="4" t="n"/>
    </row>
    <row r="14">
      <c r="B14" s="4" t="n"/>
      <c r="C14" s="27" t="n"/>
      <c r="D14" s="27" t="n"/>
      <c r="E14" s="11">
        <f>IF(C14="","",C14*D14)</f>
        <v/>
      </c>
      <c r="F14" s="4" t="n"/>
      <c r="G14" s="4" t="n"/>
      <c r="H14" s="4" t="n"/>
    </row>
    <row r="15">
      <c r="B15" s="4" t="n"/>
      <c r="C15" s="27" t="n"/>
      <c r="D15" s="27" t="n"/>
      <c r="E15" s="11">
        <f>IF(C15="","",C15*D15)</f>
        <v/>
      </c>
      <c r="F15" s="4" t="n"/>
      <c r="G15" s="4" t="n"/>
      <c r="H15" s="4" t="n"/>
    </row>
    <row r="16">
      <c r="B16" s="4" t="n"/>
      <c r="C16" s="27" t="n"/>
      <c r="D16" s="27" t="n"/>
      <c r="E16" s="11">
        <f>IF(C16="","",C16*D16)</f>
        <v/>
      </c>
      <c r="F16" s="4" t="n"/>
      <c r="G16" s="4" t="n"/>
      <c r="H16" s="4" t="n"/>
    </row>
    <row r="17">
      <c r="B17" s="4" t="n"/>
      <c r="C17" s="27" t="n"/>
      <c r="D17" s="27" t="n"/>
      <c r="E17" s="11">
        <f>IF(C17="","",C17*D17)</f>
        <v/>
      </c>
      <c r="F17" s="4" t="n"/>
      <c r="G17" s="4" t="n"/>
      <c r="H17" s="4" t="n"/>
    </row>
    <row r="18">
      <c r="B18" s="4" t="n"/>
      <c r="C18" s="27" t="n"/>
      <c r="D18" s="27" t="n"/>
      <c r="E18" s="11">
        <f>IF(C18="","",C18*D18)</f>
        <v/>
      </c>
      <c r="F18" s="4" t="n"/>
      <c r="G18" s="4" t="n"/>
      <c r="H18" s="4" t="n"/>
    </row>
    <row r="19">
      <c r="B19" s="4" t="n"/>
      <c r="C19" s="27" t="n"/>
      <c r="D19" s="27" t="n"/>
      <c r="E19" s="11">
        <f>IF(C19="","",C19*D19)</f>
        <v/>
      </c>
      <c r="F19" s="4" t="n"/>
      <c r="G19" s="4" t="n"/>
      <c r="H19" s="4" t="n"/>
    </row>
    <row r="20">
      <c r="B20" s="4" t="n"/>
      <c r="C20" s="27" t="n"/>
      <c r="D20" s="27" t="n"/>
      <c r="E20" s="11">
        <f>IF(C20="","",C20*D20)</f>
        <v/>
      </c>
      <c r="F20" s="4" t="n"/>
      <c r="G20" s="4" t="n"/>
      <c r="H20" s="4" t="n"/>
    </row>
    <row r="21">
      <c r="B21" s="4" t="n"/>
      <c r="C21" s="27" t="n"/>
      <c r="D21" s="27" t="n"/>
      <c r="E21" s="11">
        <f>IF(C21="","",C21*D21)</f>
        <v/>
      </c>
      <c r="F21" s="4" t="n"/>
      <c r="G21" s="4" t="n"/>
      <c r="H21" s="4" t="n"/>
    </row>
    <row r="22">
      <c r="B22" s="4" t="n"/>
      <c r="C22" s="27" t="n"/>
      <c r="D22" s="27" t="n"/>
      <c r="E22" s="11">
        <f>IF(C22="","",C22*D22)</f>
        <v/>
      </c>
      <c r="F22" s="4" t="n"/>
      <c r="G22" s="4" t="n"/>
      <c r="H22" s="4" t="n"/>
    </row>
    <row r="23">
      <c r="B23" s="4" t="n"/>
      <c r="C23" s="27" t="n"/>
      <c r="D23" s="27" t="n"/>
      <c r="E23" s="11">
        <f>IF(C23="","",C23*D23)</f>
        <v/>
      </c>
      <c r="F23" s="4" t="n"/>
      <c r="G23" s="4" t="n"/>
      <c r="H23" s="4" t="n"/>
    </row>
    <row r="24">
      <c r="B24" s="4" t="n"/>
      <c r="C24" s="27" t="n"/>
      <c r="D24" s="27" t="n"/>
      <c r="E24" s="11">
        <f>IF(C24="","",C24*D24)</f>
        <v/>
      </c>
      <c r="F24" s="4" t="n"/>
      <c r="G24" s="4" t="n"/>
      <c r="H24" s="4" t="n"/>
    </row>
    <row r="25">
      <c r="B25" s="4" t="n"/>
      <c r="C25" s="27" t="n"/>
      <c r="D25" s="27" t="n"/>
      <c r="E25" s="11">
        <f>IF(C25="","",C25*D25)</f>
        <v/>
      </c>
      <c r="F25" s="4" t="n"/>
      <c r="G25" s="4" t="n"/>
      <c r="H25" s="4" t="n"/>
    </row>
    <row r="26">
      <c r="B26" s="4" t="n"/>
      <c r="C26" s="27" t="n"/>
      <c r="D26" s="27" t="n"/>
      <c r="E26" s="11">
        <f>IF(C26="","",C26*D26)</f>
        <v/>
      </c>
      <c r="F26" s="4" t="n"/>
      <c r="G26" s="4" t="n"/>
      <c r="H26" s="4" t="n"/>
    </row>
    <row r="27">
      <c r="B27" s="4" t="n"/>
      <c r="C27" s="27" t="n"/>
      <c r="D27" s="27" t="n"/>
      <c r="E27" s="11">
        <f>IF(C27="","",C27*D27)</f>
        <v/>
      </c>
      <c r="F27" s="4" t="n"/>
      <c r="G27" s="4" t="n"/>
      <c r="H27" s="4" t="n"/>
    </row>
    <row r="28">
      <c r="B28" s="4" t="n"/>
      <c r="C28" s="27" t="n"/>
      <c r="D28" s="27" t="n"/>
      <c r="E28" s="11">
        <f>IF(C28="","",C28*D28)</f>
        <v/>
      </c>
      <c r="F28" s="4" t="n"/>
      <c r="G28" s="4" t="n"/>
      <c r="H28" s="4" t="n"/>
    </row>
    <row r="29">
      <c r="B29" s="4" t="n"/>
      <c r="C29" s="27" t="n"/>
      <c r="D29" s="27" t="n"/>
      <c r="E29" s="11">
        <f>IF(C29="","",C29*D29)</f>
        <v/>
      </c>
      <c r="F29" s="4" t="n"/>
      <c r="G29" s="4" t="n"/>
      <c r="H29" s="4" t="n"/>
    </row>
    <row r="30">
      <c r="B30" s="4" t="n"/>
      <c r="C30" s="27" t="n"/>
      <c r="D30" s="27" t="n"/>
      <c r="E30" s="11">
        <f>IF(C30="","",C30*D30)</f>
        <v/>
      </c>
      <c r="F30" s="4" t="n"/>
      <c r="G30" s="4" t="n"/>
      <c r="H30" s="4" t="n"/>
    </row>
  </sheetData>
  <conditionalFormatting sqref="E6:E30">
    <cfRule type="cellIs" priority="1" operator="greaterThanOrEqual" dxfId="2">
      <formula>15</formula>
    </cfRule>
    <cfRule type="cellIs" priority="2" operator="between" dxfId="1">
      <formula>8</formula>
      <formula>14</formula>
    </cfRule>
    <cfRule type="cellIs" priority="3" operator="lessThanOrEqual" dxfId="0">
      <formula>7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4" customWidth="1" min="3" max="3"/>
    <col width="14" customWidth="1" min="4" max="4"/>
    <col width="14" customWidth="1" min="5" max="5"/>
  </cols>
  <sheetData>
    <row r="2">
      <c r="B2" s="16" t="inlineStr">
        <is>
          <t>SEUILS DU FEU TRICOLORE</t>
        </is>
      </c>
    </row>
    <row r="3">
      <c r="B3" s="8" t="inlineStr">
        <is>
          <t>Indicateur</t>
        </is>
      </c>
      <c r="C3" s="8" t="inlineStr">
        <is>
          <t>Vert si ≥</t>
        </is>
      </c>
      <c r="D3" s="8" t="inlineStr">
        <is>
          <t>Orange si ≥</t>
        </is>
      </c>
      <c r="E3" s="8" t="inlineStr">
        <is>
          <t>Rouge si &lt;</t>
        </is>
      </c>
    </row>
    <row r="4">
      <c r="B4" s="9" t="inlineStr">
        <is>
          <t>CPI</t>
        </is>
      </c>
      <c r="C4" s="28" t="n">
        <v>0.98</v>
      </c>
      <c r="D4" s="28" t="n">
        <v>0.9</v>
      </c>
      <c r="E4" s="28" t="n">
        <v>0.9</v>
      </c>
    </row>
    <row r="5">
      <c r="B5" s="9" t="inlineStr">
        <is>
          <t>SPI</t>
        </is>
      </c>
      <c r="C5" s="28" t="n">
        <v>0.98</v>
      </c>
      <c r="D5" s="28" t="n">
        <v>0.9</v>
      </c>
      <c r="E5" s="28" t="n">
        <v>0.9</v>
      </c>
    </row>
    <row r="6">
      <c r="B6" s="9" t="inlineStr">
        <is>
          <t>Jalons atteints</t>
        </is>
      </c>
      <c r="C6" s="29" t="n">
        <v>0.95</v>
      </c>
      <c r="D6" s="29" t="n">
        <v>0.8</v>
      </c>
      <c r="E6" s="29" t="n">
        <v>0.8</v>
      </c>
    </row>
    <row r="7">
      <c r="B7" s="9" t="inlineStr">
        <is>
          <t>Taux de conformité</t>
        </is>
      </c>
      <c r="C7" s="29" t="n">
        <v>0.98</v>
      </c>
      <c r="D7" s="29" t="n">
        <v>0.95</v>
      </c>
      <c r="E7" s="29" t="n">
        <v>0.95</v>
      </c>
    </row>
    <row r="10">
      <c r="B10" s="30" t="inlineStr">
        <is>
          <t>Écart de fin prévisionnelle : vert ≤ 5 jours, orange de 6 à 15 jours, rouge au-delà.</t>
        </is>
      </c>
    </row>
    <row r="11">
      <c r="B11" s="30" t="inlineStr">
        <is>
          <t>Écart budgétaire prévisionnel : vert ≤ 2 %, orange de 2 à 5 %, rouge au-delà.</t>
        </is>
      </c>
    </row>
    <row r="12">
      <c r="B12" s="30" t="inlineStr">
        <is>
          <t>Criticité d'un risque = probabilité × impact. Critique à partir de 15.</t>
        </is>
      </c>
    </row>
    <row r="13">
      <c r="B13" s="30" t="inlineStr">
        <is>
          <t>Une donnée absente s'affiche en gris, jamais en rouge.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2026-08-26T00:14:45Z</dcterms:created>
  <dcterms:modified xmlns:dcterms="http://purl.org/dc/terms/" xmlns:xsi="http://www.w3.org/2001/XMLSchema-instance" xsi:type="dcterms:W3CDTF">2026-08-26T00:14:45Z</dcterms:modified>
</cp:coreProperties>
</file>